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17235" windowHeight="6735" activeTab="2"/>
  </bookViews>
  <sheets>
    <sheet name="Foglio1" sheetId="1" r:id="rId1"/>
    <sheet name="Foglio2" sheetId="2" r:id="rId2"/>
    <sheet name="Foglio3" sheetId="3" r:id="rId3"/>
    <sheet name="Foglio4" sheetId="4" r:id="rId4"/>
    <sheet name="Foglio5" sheetId="5" r:id="rId5"/>
  </sheets>
  <calcPr calcId="144525"/>
</workbook>
</file>

<file path=xl/calcChain.xml><?xml version="1.0" encoding="utf-8"?>
<calcChain xmlns="http://schemas.openxmlformats.org/spreadsheetml/2006/main">
  <c r="C14" i="3" l="1"/>
  <c r="B14" i="3"/>
  <c r="C9" i="5" l="1"/>
  <c r="B5" i="5"/>
  <c r="C4" i="5"/>
  <c r="C6" i="5" s="1"/>
  <c r="B4" i="5"/>
  <c r="B6" i="5" s="1"/>
  <c r="C14" i="5" l="1"/>
  <c r="C15" i="5" s="1"/>
  <c r="C16" i="5" s="1"/>
  <c r="C17" i="5" s="1"/>
  <c r="C18" i="5" s="1"/>
  <c r="C7" i="5"/>
  <c r="C11" i="5" s="1"/>
  <c r="B7" i="5"/>
  <c r="B11" i="5" s="1"/>
  <c r="B14" i="5"/>
  <c r="B15" i="5" s="1"/>
  <c r="B16" i="5" s="1"/>
  <c r="B5" i="4"/>
  <c r="C4" i="4"/>
  <c r="C6" i="4" s="1"/>
  <c r="B4" i="4"/>
  <c r="D11" i="5" l="1"/>
  <c r="B17" i="5"/>
  <c r="B18" i="5" s="1"/>
  <c r="C9" i="4"/>
  <c r="C7" i="4"/>
  <c r="C11" i="4" s="1"/>
  <c r="B6" i="4"/>
  <c r="B7" i="4"/>
  <c r="B11" i="4" s="1"/>
  <c r="B14" i="4"/>
  <c r="B15" i="4" s="1"/>
  <c r="B16" i="4" s="1"/>
  <c r="B17" i="4" s="1"/>
  <c r="B18" i="4" s="1"/>
  <c r="C14" i="4"/>
  <c r="C15" i="4" s="1"/>
  <c r="C16" i="4" s="1"/>
  <c r="C17" i="4" s="1"/>
  <c r="C18" i="4" s="1"/>
  <c r="D11" i="4" l="1"/>
  <c r="B5" i="3"/>
  <c r="C4" i="3"/>
  <c r="C6" i="3" s="1"/>
  <c r="C15" i="3" s="1"/>
  <c r="C16" i="3" s="1"/>
  <c r="C17" i="3" s="1"/>
  <c r="C18" i="3" s="1"/>
  <c r="B4" i="3"/>
  <c r="C9" i="3" l="1"/>
  <c r="C11" i="3" s="1"/>
  <c r="B6" i="3"/>
  <c r="B15" i="3" s="1"/>
  <c r="B16" i="3" s="1"/>
  <c r="B17" i="3" s="1"/>
  <c r="B18" i="3" s="1"/>
  <c r="C7" i="3"/>
  <c r="B11" i="3"/>
  <c r="B7" i="3"/>
  <c r="B5" i="2"/>
  <c r="B6" i="2" s="1"/>
  <c r="B7" i="2" s="1"/>
  <c r="C4" i="2"/>
  <c r="C6" i="2" s="1"/>
  <c r="C9" i="2" s="1"/>
  <c r="B4" i="2"/>
  <c r="D11" i="3" l="1"/>
  <c r="C7" i="2"/>
  <c r="C11" i="2" s="1"/>
  <c r="B11" i="2"/>
  <c r="D11" i="2" s="1"/>
  <c r="C4" i="1"/>
  <c r="C6" i="1" s="1"/>
  <c r="B5" i="1"/>
  <c r="B4" i="1"/>
  <c r="B6" i="1" s="1"/>
  <c r="B7" i="1" s="1"/>
  <c r="B11" i="1" s="1"/>
  <c r="C11" i="1" l="1"/>
  <c r="D11" i="1" s="1"/>
  <c r="C7" i="1"/>
  <c r="C9" i="1"/>
</calcChain>
</file>

<file path=xl/sharedStrings.xml><?xml version="1.0" encoding="utf-8"?>
<sst xmlns="http://schemas.openxmlformats.org/spreadsheetml/2006/main" count="87" uniqueCount="30">
  <si>
    <t>REDDITO LORDO INPS</t>
  </si>
  <si>
    <t>REDDITO FISCALE</t>
  </si>
  <si>
    <t>BONUS IRPEF  100 EURO SE SPETTANTE</t>
  </si>
  <si>
    <t>TRATTAMENTO INTEGRATIVO 7,10%</t>
  </si>
  <si>
    <t>CUNEO CONTRIBUTIVO</t>
  </si>
  <si>
    <t>CUNEO FISCALE DAL 2024</t>
  </si>
  <si>
    <t>CUNEO CONTRIBUTIVO FINO AL 2023</t>
  </si>
  <si>
    <t>DETRAZIONE REDDITO LAV. DIP.</t>
  </si>
  <si>
    <t>N.B.: La detrazione annua per reddito di lavoro dipendente per redditi fiscali fino a 15000 Euro non può</t>
  </si>
  <si>
    <t>essere inferiore a 690 Euro (1380 Euro per rapporti a tempo determinato)</t>
  </si>
  <si>
    <t>RITENUTA INPS</t>
  </si>
  <si>
    <t>NETTO BUSTA TEORICO</t>
  </si>
  <si>
    <t>IRPEF LORDA</t>
  </si>
  <si>
    <t>PERDITA/GUADAGNO</t>
  </si>
  <si>
    <t>TRATTAMENTO INTEGRATIVO 5,30%</t>
  </si>
  <si>
    <t>CALCOLA QUI DI SEGUITO LA TUA DETRAZIONE E INSERISCILA IN B10</t>
  </si>
  <si>
    <t>REDDITO FISCALE ANNUO</t>
  </si>
  <si>
    <t>28000-REDDITO ANNUO</t>
  </si>
  <si>
    <t>(B15/13000)*1190</t>
  </si>
  <si>
    <t>B16+1910</t>
  </si>
  <si>
    <t>DETRAZIONE MENSILE LAVORO DIPENDENTE</t>
  </si>
  <si>
    <t>TRATTAMENTO INTEGRATIVO 4,80%</t>
  </si>
  <si>
    <t>ULTERIORE DETRAZIONE DA MANOVRA 2025</t>
  </si>
  <si>
    <t>BONUS IRPEF  100 EURO SE SPETTANTE (NON SPETTA SE REDDITO &gt;15000 EURO</t>
  </si>
  <si>
    <t>B16+1910+65</t>
  </si>
  <si>
    <t>REDDITI DA EURO 25000 FINO A 28922,63 EURO  (LORDO INPS)</t>
  </si>
  <si>
    <t>REDDITI FINO A 8179,12 (LORDO INPS)</t>
  </si>
  <si>
    <t>REDDITI DA EURO 8179,13 FINO A 15335,86 EURO  (LORDO INPS)</t>
  </si>
  <si>
    <t>REDDITI DA EURO 15338,87 FINO A 20447,81 EURO  (LORDO INPS)</t>
  </si>
  <si>
    <t>REDDITI DA EURO 20447,82 FINO A 25000 EURO  (LORDO INPS)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</si>
</sst>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C15" sqref="C15"/>
    </sheetView>
  </sheetViews>
  <sheetFormatPr defaultRowHeight="15" x14ac:dyDescent="0.25"/>
  <cols>
    <col min="1" max="1" width="35" customWidth="1"/>
    <col min="2" max="2" width="34.140625" customWidth="1"/>
    <col min="3" max="3" width="23.7109375" customWidth="1"/>
    <col min="4" max="4" width="23" customWidth="1"/>
  </cols>
  <sheetData>
    <row r="1" spans="1:4" s="1" customFormat="1" x14ac:dyDescent="0.25">
      <c r="A1" s="1" t="s">
        <v>26</v>
      </c>
      <c r="B1" s="1" t="s">
        <v>6</v>
      </c>
      <c r="C1" s="1" t="s">
        <v>5</v>
      </c>
      <c r="D1" s="1" t="s">
        <v>13</v>
      </c>
    </row>
    <row r="3" spans="1:4" x14ac:dyDescent="0.25">
      <c r="A3" t="s">
        <v>0</v>
      </c>
      <c r="B3">
        <v>629.16</v>
      </c>
      <c r="C3">
        <v>629.16</v>
      </c>
    </row>
    <row r="4" spans="1:4" x14ac:dyDescent="0.25">
      <c r="A4" t="s">
        <v>10</v>
      </c>
      <c r="B4">
        <f>PRODUCT(B3,9.19/100)</f>
        <v>57.819803999999998</v>
      </c>
      <c r="C4">
        <f>PRODUCT(C3,9.19/100)</f>
        <v>57.819803999999998</v>
      </c>
    </row>
    <row r="5" spans="1:4" x14ac:dyDescent="0.25">
      <c r="A5" t="s">
        <v>4</v>
      </c>
      <c r="B5">
        <f>PRODUCT(B3,7/100)</f>
        <v>44.041200000000003</v>
      </c>
      <c r="C5">
        <v>0</v>
      </c>
    </row>
    <row r="6" spans="1:4" x14ac:dyDescent="0.25">
      <c r="A6" t="s">
        <v>1</v>
      </c>
      <c r="B6">
        <f>SUM(B3,-B4,B5)</f>
        <v>615.381396</v>
      </c>
      <c r="C6">
        <f>SUM(C3,-C4)</f>
        <v>571.34019599999999</v>
      </c>
    </row>
    <row r="7" spans="1:4" x14ac:dyDescent="0.25">
      <c r="A7" t="s">
        <v>12</v>
      </c>
      <c r="B7">
        <f>PRODUCT(B6,-(23/100))</f>
        <v>-141.53772108000001</v>
      </c>
      <c r="C7">
        <f>PRODUCT(C6,-(23/100))</f>
        <v>-131.40824508</v>
      </c>
    </row>
    <row r="8" spans="1:4" x14ac:dyDescent="0.25">
      <c r="A8" t="s">
        <v>2</v>
      </c>
      <c r="B8">
        <v>100</v>
      </c>
      <c r="C8">
        <v>100</v>
      </c>
    </row>
    <row r="9" spans="1:4" x14ac:dyDescent="0.25">
      <c r="A9" t="s">
        <v>3</v>
      </c>
      <c r="B9">
        <v>0</v>
      </c>
      <c r="C9">
        <f>PRODUCT(C6,7.1/100)</f>
        <v>40.565153915999993</v>
      </c>
    </row>
    <row r="10" spans="1:4" x14ac:dyDescent="0.25">
      <c r="A10" t="s">
        <v>7</v>
      </c>
      <c r="B10">
        <v>166.04</v>
      </c>
      <c r="C10">
        <v>166.04</v>
      </c>
    </row>
    <row r="11" spans="1:4" s="1" customFormat="1" x14ac:dyDescent="0.25">
      <c r="A11" s="1" t="s">
        <v>11</v>
      </c>
      <c r="B11" s="1">
        <f>SUM(B6:B10)</f>
        <v>739.88367491999998</v>
      </c>
      <c r="C11" s="1">
        <f>SUM(C6:C10)</f>
        <v>746.53710483599991</v>
      </c>
      <c r="D11" s="1">
        <f>SUM(C11,-B11)</f>
        <v>6.6534299159999364</v>
      </c>
    </row>
    <row r="17" spans="1:1" x14ac:dyDescent="0.25">
      <c r="A17" t="s">
        <v>8</v>
      </c>
    </row>
    <row r="18" spans="1:1" x14ac:dyDescent="0.25">
      <c r="A18" t="s">
        <v>9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C14" sqref="C14"/>
    </sheetView>
  </sheetViews>
  <sheetFormatPr defaultRowHeight="15" x14ac:dyDescent="0.25"/>
  <cols>
    <col min="1" max="1" width="56.7109375" customWidth="1"/>
    <col min="2" max="2" width="33" customWidth="1"/>
    <col min="3" max="3" width="25.28515625" customWidth="1"/>
    <col min="4" max="4" width="21.5703125" customWidth="1"/>
  </cols>
  <sheetData>
    <row r="1" spans="1:4" x14ac:dyDescent="0.25">
      <c r="A1" s="1" t="s">
        <v>27</v>
      </c>
      <c r="B1" s="1" t="s">
        <v>6</v>
      </c>
      <c r="C1" s="1" t="s">
        <v>5</v>
      </c>
      <c r="D1" s="1" t="s">
        <v>13</v>
      </c>
    </row>
    <row r="3" spans="1:4" x14ac:dyDescent="0.25">
      <c r="A3" t="s">
        <v>0</v>
      </c>
      <c r="B3">
        <v>1179.68</v>
      </c>
      <c r="C3">
        <v>1179.68</v>
      </c>
    </row>
    <row r="4" spans="1:4" x14ac:dyDescent="0.25">
      <c r="A4" t="s">
        <v>10</v>
      </c>
      <c r="B4">
        <f>PRODUCT(B3,9.19/100)</f>
        <v>108.412592</v>
      </c>
      <c r="C4">
        <f>PRODUCT(C3,9.19/100)</f>
        <v>108.412592</v>
      </c>
    </row>
    <row r="5" spans="1:4" x14ac:dyDescent="0.25">
      <c r="A5" t="s">
        <v>4</v>
      </c>
      <c r="B5">
        <f>PRODUCT(B3,7/100)</f>
        <v>82.577600000000018</v>
      </c>
      <c r="C5">
        <v>0</v>
      </c>
    </row>
    <row r="6" spans="1:4" x14ac:dyDescent="0.25">
      <c r="A6" t="s">
        <v>1</v>
      </c>
      <c r="B6">
        <f>SUM(B3,-B4,B5)</f>
        <v>1153.8450080000002</v>
      </c>
      <c r="C6">
        <f>SUM(C3,-C4)</f>
        <v>1071.2674080000002</v>
      </c>
    </row>
    <row r="7" spans="1:4" x14ac:dyDescent="0.25">
      <c r="A7" t="s">
        <v>12</v>
      </c>
      <c r="B7">
        <f>PRODUCT(B6,-(23/100))</f>
        <v>-265.38435184000008</v>
      </c>
      <c r="C7">
        <f>PRODUCT(C6,-(23/100))</f>
        <v>-246.39150384000004</v>
      </c>
    </row>
    <row r="8" spans="1:4" x14ac:dyDescent="0.25">
      <c r="A8" t="s">
        <v>2</v>
      </c>
      <c r="B8">
        <v>100</v>
      </c>
      <c r="C8">
        <v>100</v>
      </c>
    </row>
    <row r="9" spans="1:4" x14ac:dyDescent="0.25">
      <c r="A9" t="s">
        <v>14</v>
      </c>
      <c r="B9">
        <v>0</v>
      </c>
      <c r="C9">
        <f>PRODUCT(C6,5.3/100)</f>
        <v>56.777172624000009</v>
      </c>
    </row>
    <row r="10" spans="1:4" x14ac:dyDescent="0.25">
      <c r="A10" t="s">
        <v>7</v>
      </c>
      <c r="B10">
        <v>166.04</v>
      </c>
      <c r="C10">
        <v>166.04</v>
      </c>
    </row>
    <row r="11" spans="1:4" x14ac:dyDescent="0.25">
      <c r="A11" s="1" t="s">
        <v>11</v>
      </c>
      <c r="B11" s="1">
        <f>SUM(B6:B10)</f>
        <v>1154.5006561600001</v>
      </c>
      <c r="C11" s="1">
        <f>SUM(C6:C10)</f>
        <v>1147.6930767840001</v>
      </c>
      <c r="D11" s="1">
        <f>SUM(C11,-B11)</f>
        <v>-6.8075793759999215</v>
      </c>
    </row>
    <row r="17" spans="1:1" x14ac:dyDescent="0.25">
      <c r="A17" t="s">
        <v>8</v>
      </c>
    </row>
    <row r="18" spans="1:1" x14ac:dyDescent="0.25">
      <c r="A18" t="s">
        <v>9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C20" sqref="C20"/>
    </sheetView>
  </sheetViews>
  <sheetFormatPr defaultRowHeight="15" x14ac:dyDescent="0.25"/>
  <cols>
    <col min="1" max="1" width="69.7109375" customWidth="1"/>
    <col min="2" max="2" width="34.28515625" customWidth="1"/>
    <col min="3" max="3" width="24.28515625" customWidth="1"/>
    <col min="4" max="4" width="21.28515625" customWidth="1"/>
  </cols>
  <sheetData>
    <row r="1" spans="1:4" x14ac:dyDescent="0.25">
      <c r="A1" s="1" t="s">
        <v>28</v>
      </c>
      <c r="B1" s="1" t="s">
        <v>6</v>
      </c>
      <c r="C1" s="1" t="s">
        <v>5</v>
      </c>
      <c r="D1" s="1" t="s">
        <v>13</v>
      </c>
    </row>
    <row r="3" spans="1:4" x14ac:dyDescent="0.25">
      <c r="A3" t="s">
        <v>0</v>
      </c>
      <c r="B3">
        <v>1210</v>
      </c>
      <c r="C3">
        <v>1210</v>
      </c>
    </row>
    <row r="4" spans="1:4" x14ac:dyDescent="0.25">
      <c r="A4" t="s">
        <v>10</v>
      </c>
      <c r="B4">
        <f>PRODUCT(B3,9.19/100)</f>
        <v>111.199</v>
      </c>
      <c r="C4">
        <f>PRODUCT(C3,9.19/100)</f>
        <v>111.199</v>
      </c>
    </row>
    <row r="5" spans="1:4" x14ac:dyDescent="0.25">
      <c r="A5" t="s">
        <v>4</v>
      </c>
      <c r="B5">
        <f>PRODUCT(B3,7/100)</f>
        <v>84.7</v>
      </c>
      <c r="C5">
        <v>0</v>
      </c>
    </row>
    <row r="6" spans="1:4" x14ac:dyDescent="0.25">
      <c r="A6" t="s">
        <v>1</v>
      </c>
      <c r="B6">
        <f>SUM(B3,-B4,B5)</f>
        <v>1183.501</v>
      </c>
      <c r="C6">
        <f>SUM(C3,-C4)</f>
        <v>1098.8009999999999</v>
      </c>
    </row>
    <row r="7" spans="1:4" x14ac:dyDescent="0.25">
      <c r="A7" t="s">
        <v>12</v>
      </c>
      <c r="B7">
        <f>PRODUCT(B6,-(23/100))</f>
        <v>-272.20523000000003</v>
      </c>
      <c r="C7">
        <f>PRODUCT(C6,-(23/100))</f>
        <v>-252.72423000000001</v>
      </c>
    </row>
    <row r="8" spans="1:4" x14ac:dyDescent="0.25">
      <c r="A8" s="3" t="s">
        <v>23</v>
      </c>
      <c r="B8">
        <v>0</v>
      </c>
      <c r="C8">
        <v>0</v>
      </c>
    </row>
    <row r="9" spans="1:4" x14ac:dyDescent="0.25">
      <c r="A9" t="s">
        <v>21</v>
      </c>
      <c r="B9">
        <v>0</v>
      </c>
      <c r="C9">
        <f>PRODUCT(C6,4.8/100)</f>
        <v>52.742447999999996</v>
      </c>
    </row>
    <row r="10" spans="1:4" x14ac:dyDescent="0.25">
      <c r="A10" t="s">
        <v>7</v>
      </c>
      <c r="B10">
        <v>224.42</v>
      </c>
      <c r="C10">
        <v>235.54</v>
      </c>
    </row>
    <row r="11" spans="1:4" x14ac:dyDescent="0.25">
      <c r="A11" s="1" t="s">
        <v>11</v>
      </c>
      <c r="B11" s="1">
        <f>SUM(B6:B10)</f>
        <v>1135.71577</v>
      </c>
      <c r="C11" s="1">
        <f>SUM(C6:C10)</f>
        <v>1134.3592179999998</v>
      </c>
      <c r="D11" s="1">
        <f>SUM(C11,-B11)</f>
        <v>-1.3565520000001925</v>
      </c>
    </row>
    <row r="13" spans="1:4" x14ac:dyDescent="0.25">
      <c r="A13" s="2" t="s">
        <v>15</v>
      </c>
    </row>
    <row r="14" spans="1:4" x14ac:dyDescent="0.25">
      <c r="A14" t="s">
        <v>16</v>
      </c>
      <c r="B14">
        <f>PRODUCT(B6,13)</f>
        <v>15385.512999999999</v>
      </c>
      <c r="C14">
        <f>PRODUCT(C6,13)</f>
        <v>14284.412999999999</v>
      </c>
    </row>
    <row r="15" spans="1:4" x14ac:dyDescent="0.25">
      <c r="A15" t="s">
        <v>17</v>
      </c>
      <c r="B15">
        <f>SUM(28000,-B14)</f>
        <v>12614.487000000001</v>
      </c>
      <c r="C15">
        <f>SUM(28000,-C14)</f>
        <v>13715.587000000001</v>
      </c>
    </row>
    <row r="16" spans="1:4" x14ac:dyDescent="0.25">
      <c r="A16" t="s">
        <v>18</v>
      </c>
      <c r="B16">
        <f>PRODUCT(B15,1/13000,1190)</f>
        <v>1154.7107330769231</v>
      </c>
      <c r="C16">
        <f>PRODUCT(C15,1/13000,1190)</f>
        <v>1255.5037330769233</v>
      </c>
    </row>
    <row r="17" spans="1:3" x14ac:dyDescent="0.25">
      <c r="A17" t="s">
        <v>19</v>
      </c>
      <c r="B17">
        <f>SUM(B16,1910)</f>
        <v>3064.7107330769231</v>
      </c>
      <c r="C17">
        <f>SUM(C16,1910)</f>
        <v>3165.5037330769233</v>
      </c>
    </row>
    <row r="18" spans="1:3" s="2" customFormat="1" x14ac:dyDescent="0.25">
      <c r="A18" s="2" t="s">
        <v>20</v>
      </c>
      <c r="B18" s="2">
        <f>PRODUCT(B17,1/365,31)</f>
        <v>260.29050061749211</v>
      </c>
      <c r="C18" s="2">
        <f>PRODUCT(C17,1/365,31)</f>
        <v>268.85100198735512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C14" sqref="C14"/>
    </sheetView>
  </sheetViews>
  <sheetFormatPr defaultRowHeight="15" x14ac:dyDescent="0.25"/>
  <cols>
    <col min="1" max="1" width="75.5703125" customWidth="1"/>
    <col min="2" max="2" width="34.140625" customWidth="1"/>
    <col min="3" max="3" width="23.42578125" customWidth="1"/>
    <col min="4" max="4" width="22" customWidth="1"/>
  </cols>
  <sheetData>
    <row r="1" spans="1:4" x14ac:dyDescent="0.25">
      <c r="A1" s="1" t="s">
        <v>29</v>
      </c>
      <c r="B1" s="1" t="s">
        <v>6</v>
      </c>
      <c r="C1" s="1" t="s">
        <v>5</v>
      </c>
      <c r="D1" s="1" t="s">
        <v>13</v>
      </c>
    </row>
    <row r="3" spans="1:4" x14ac:dyDescent="0.25">
      <c r="A3" t="s">
        <v>0</v>
      </c>
      <c r="B3">
        <v>1923</v>
      </c>
      <c r="C3">
        <v>1923</v>
      </c>
    </row>
    <row r="4" spans="1:4" x14ac:dyDescent="0.25">
      <c r="A4" t="s">
        <v>10</v>
      </c>
      <c r="B4">
        <f>PRODUCT(B3,9.19/100)</f>
        <v>176.72369999999998</v>
      </c>
      <c r="C4">
        <f>PRODUCT(C3,9.19/100)</f>
        <v>176.72369999999998</v>
      </c>
    </row>
    <row r="5" spans="1:4" x14ac:dyDescent="0.25">
      <c r="A5" t="s">
        <v>4</v>
      </c>
      <c r="B5">
        <f>PRODUCT(B3,7/100)</f>
        <v>134.61000000000001</v>
      </c>
      <c r="C5">
        <v>0</v>
      </c>
    </row>
    <row r="6" spans="1:4" x14ac:dyDescent="0.25">
      <c r="A6" t="s">
        <v>1</v>
      </c>
      <c r="B6">
        <f>SUM(B3,-B4,B5)</f>
        <v>1880.8863000000001</v>
      </c>
      <c r="C6">
        <f>SUM(C3,-C4)</f>
        <v>1746.2763</v>
      </c>
    </row>
    <row r="7" spans="1:4" x14ac:dyDescent="0.25">
      <c r="A7" t="s">
        <v>12</v>
      </c>
      <c r="B7">
        <f>PRODUCT(B6,-(23/100))</f>
        <v>-432.60384900000003</v>
      </c>
      <c r="C7">
        <f>PRODUCT(C6,-(23/100))</f>
        <v>-401.64354900000001</v>
      </c>
    </row>
    <row r="8" spans="1:4" x14ac:dyDescent="0.25">
      <c r="A8" s="3" t="s">
        <v>23</v>
      </c>
      <c r="B8">
        <v>0</v>
      </c>
      <c r="C8">
        <v>0</v>
      </c>
    </row>
    <row r="9" spans="1:4" x14ac:dyDescent="0.25">
      <c r="A9" t="s">
        <v>22</v>
      </c>
      <c r="B9">
        <v>0</v>
      </c>
      <c r="C9">
        <f>PRODUCT(C6,4.8/100)</f>
        <v>83.821262399999995</v>
      </c>
    </row>
    <row r="10" spans="1:4" x14ac:dyDescent="0.25">
      <c r="A10" t="s">
        <v>7</v>
      </c>
      <c r="B10">
        <v>189.81</v>
      </c>
      <c r="C10">
        <v>203.41</v>
      </c>
    </row>
    <row r="11" spans="1:4" x14ac:dyDescent="0.25">
      <c r="A11" s="1" t="s">
        <v>11</v>
      </c>
      <c r="B11" s="1">
        <f>SUM(B6:B10)</f>
        <v>1638.092451</v>
      </c>
      <c r="C11" s="1">
        <f>SUM(C6:C10)</f>
        <v>1631.8640134000002</v>
      </c>
      <c r="D11" s="1">
        <f>SUM(C11,-B11)</f>
        <v>-6.2284375999997792</v>
      </c>
    </row>
    <row r="13" spans="1:4" x14ac:dyDescent="0.25">
      <c r="A13" s="2" t="s">
        <v>15</v>
      </c>
    </row>
    <row r="14" spans="1:4" x14ac:dyDescent="0.25">
      <c r="A14" t="s">
        <v>16</v>
      </c>
      <c r="B14">
        <f>PRODUCT(B6,13)</f>
        <v>24451.5219</v>
      </c>
      <c r="C14">
        <f>PRODUCT(C6,13)</f>
        <v>22701.591899999999</v>
      </c>
    </row>
    <row r="15" spans="1:4" x14ac:dyDescent="0.25">
      <c r="A15" t="s">
        <v>17</v>
      </c>
      <c r="B15">
        <f>SUM(28000,-B14)</f>
        <v>3548.4781000000003</v>
      </c>
      <c r="C15">
        <f>SUM(28000,-C14)</f>
        <v>5298.4081000000006</v>
      </c>
    </row>
    <row r="16" spans="1:4" x14ac:dyDescent="0.25">
      <c r="A16" t="s">
        <v>18</v>
      </c>
      <c r="B16">
        <f>PRODUCT(B15,1/13000,1190)</f>
        <v>324.82222607692313</v>
      </c>
      <c r="C16">
        <f>PRODUCT(C15,1/13000,1190)</f>
        <v>485.00812607692313</v>
      </c>
    </row>
    <row r="17" spans="1:4" x14ac:dyDescent="0.25">
      <c r="A17" t="s">
        <v>19</v>
      </c>
      <c r="B17">
        <f>SUM(B16,1910)</f>
        <v>2234.822226076923</v>
      </c>
      <c r="C17">
        <f>SUM(C16,1910)</f>
        <v>2395.008126076923</v>
      </c>
    </row>
    <row r="18" spans="1:4" x14ac:dyDescent="0.25">
      <c r="A18" s="2" t="s">
        <v>20</v>
      </c>
      <c r="B18" s="2">
        <f>PRODUCT(B17,1/365,31)</f>
        <v>189.80681920105371</v>
      </c>
      <c r="C18" s="2">
        <f>PRODUCT(C17,1/365,31)</f>
        <v>203.41164906406743</v>
      </c>
      <c r="D18" s="2"/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D11" sqref="D11"/>
    </sheetView>
  </sheetViews>
  <sheetFormatPr defaultRowHeight="15" x14ac:dyDescent="0.25"/>
  <cols>
    <col min="1" max="1" width="70.42578125" customWidth="1"/>
    <col min="2" max="2" width="33.42578125" customWidth="1"/>
    <col min="3" max="3" width="23.42578125" customWidth="1"/>
    <col min="4" max="4" width="25.5703125" customWidth="1"/>
  </cols>
  <sheetData>
    <row r="1" spans="1:4" x14ac:dyDescent="0.25">
      <c r="A1" s="1" t="s">
        <v>25</v>
      </c>
      <c r="B1" s="1" t="s">
        <v>6</v>
      </c>
      <c r="C1" s="1" t="s">
        <v>5</v>
      </c>
      <c r="D1" s="1" t="s">
        <v>13</v>
      </c>
    </row>
    <row r="3" spans="1:4" x14ac:dyDescent="0.25">
      <c r="A3" t="s">
        <v>0</v>
      </c>
      <c r="B3">
        <v>2191</v>
      </c>
      <c r="C3">
        <v>2191</v>
      </c>
    </row>
    <row r="4" spans="1:4" x14ac:dyDescent="0.25">
      <c r="A4" t="s">
        <v>10</v>
      </c>
      <c r="B4">
        <f>PRODUCT(B3,9.19/100)</f>
        <v>201.35289999999998</v>
      </c>
      <c r="C4">
        <f>PRODUCT(C3,9.19/100)</f>
        <v>201.35289999999998</v>
      </c>
    </row>
    <row r="5" spans="1:4" x14ac:dyDescent="0.25">
      <c r="A5" t="s">
        <v>4</v>
      </c>
      <c r="B5">
        <f>PRODUCT(B3,6/100)</f>
        <v>131.46</v>
      </c>
      <c r="C5">
        <v>0</v>
      </c>
    </row>
    <row r="6" spans="1:4" x14ac:dyDescent="0.25">
      <c r="A6" t="s">
        <v>1</v>
      </c>
      <c r="B6">
        <f>SUM(B3,-B4,B5)</f>
        <v>2121.1071000000002</v>
      </c>
      <c r="C6">
        <f>SUM(C3,-C4)</f>
        <v>1989.6471000000001</v>
      </c>
    </row>
    <row r="7" spans="1:4" x14ac:dyDescent="0.25">
      <c r="A7" t="s">
        <v>12</v>
      </c>
      <c r="B7">
        <f>PRODUCT(B6,-(23/100))</f>
        <v>-487.85463300000004</v>
      </c>
      <c r="C7">
        <f>PRODUCT(C6,-(23/100))</f>
        <v>-457.61883300000005</v>
      </c>
    </row>
    <row r="8" spans="1:4" x14ac:dyDescent="0.25">
      <c r="A8" s="3" t="s">
        <v>23</v>
      </c>
      <c r="B8">
        <v>0</v>
      </c>
      <c r="C8">
        <v>0</v>
      </c>
    </row>
    <row r="9" spans="1:4" x14ac:dyDescent="0.25">
      <c r="A9" t="s">
        <v>22</v>
      </c>
      <c r="B9">
        <v>0</v>
      </c>
      <c r="C9">
        <f>PRODUCT(1000,31/365)</f>
        <v>84.93150684931507</v>
      </c>
    </row>
    <row r="10" spans="1:4" x14ac:dyDescent="0.25">
      <c r="A10" t="s">
        <v>7</v>
      </c>
      <c r="B10">
        <v>167.64</v>
      </c>
      <c r="C10">
        <v>175.71</v>
      </c>
    </row>
    <row r="11" spans="1:4" x14ac:dyDescent="0.25">
      <c r="A11" s="1" t="s">
        <v>11</v>
      </c>
      <c r="B11" s="1">
        <f>SUM(B6:B10)</f>
        <v>1800.8924670000001</v>
      </c>
      <c r="C11" s="1">
        <f>SUM(C6:C10)</f>
        <v>1792.6697738493153</v>
      </c>
      <c r="D11" s="1">
        <f>SUM(C11,-B11)</f>
        <v>-8.2226931506847905</v>
      </c>
    </row>
    <row r="13" spans="1:4" x14ac:dyDescent="0.25">
      <c r="A13" s="2" t="s">
        <v>15</v>
      </c>
    </row>
    <row r="14" spans="1:4" x14ac:dyDescent="0.25">
      <c r="A14" t="s">
        <v>16</v>
      </c>
      <c r="B14">
        <f>PRODUCT(B6,13)</f>
        <v>27574.392300000003</v>
      </c>
      <c r="C14">
        <f>PRODUCT(C6,13)</f>
        <v>25865.412300000004</v>
      </c>
    </row>
    <row r="15" spans="1:4" x14ac:dyDescent="0.25">
      <c r="A15" t="s">
        <v>17</v>
      </c>
      <c r="B15">
        <f>SUM(28000,-B14)</f>
        <v>425.60769999999684</v>
      </c>
      <c r="C15">
        <f>SUM(28000,-C14)</f>
        <v>2134.5876999999964</v>
      </c>
    </row>
    <row r="16" spans="1:4" x14ac:dyDescent="0.25">
      <c r="A16" t="s">
        <v>18</v>
      </c>
      <c r="B16">
        <f>PRODUCT(B15,1/13000,1190)</f>
        <v>38.959474076922788</v>
      </c>
      <c r="C16">
        <f>PRODUCT(C15,1/13000,1190)</f>
        <v>195.39687407692276</v>
      </c>
    </row>
    <row r="17" spans="1:4" x14ac:dyDescent="0.25">
      <c r="A17" t="s">
        <v>24</v>
      </c>
      <c r="B17">
        <f>SUM(B16,1910,65)</f>
        <v>2013.9594740769228</v>
      </c>
      <c r="C17">
        <f>SUM(C16,1910)</f>
        <v>2105.3968740769228</v>
      </c>
    </row>
    <row r="18" spans="1:4" x14ac:dyDescent="0.25">
      <c r="A18" s="2" t="s">
        <v>20</v>
      </c>
      <c r="B18" s="2">
        <f>PRODUCT(B17,1/365,31)</f>
        <v>171.04861286680716</v>
      </c>
      <c r="C18" s="2">
        <f>PRODUCT(C17,1/365,31)</f>
        <v>178.81452903119069</v>
      </c>
      <c r="D18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Foglio1</vt:lpstr>
      <vt:lpstr>Foglio2</vt:lpstr>
      <vt:lpstr>Foglio3</vt:lpstr>
      <vt:lpstr>Foglio4</vt:lpstr>
      <vt:lpstr>Foglio5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2025-02-17T13:34:30Z</dcterms:created>
  <dcterms:modified xsi:type="dcterms:W3CDTF">2025-02-20T08:22:48Z</dcterms:modified>
</cp:coreProperties>
</file>